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vo\Documents\"/>
    </mc:Choice>
  </mc:AlternateContent>
  <bookViews>
    <workbookView xWindow="0" yWindow="0" windowWidth="20490" windowHeight="7755" tabRatio="601"/>
  </bookViews>
  <sheets>
    <sheet name="ORIGEN Y APLICACIO NOVIEBR 2015" sheetId="113" r:id="rId1"/>
  </sheets>
  <definedNames>
    <definedName name="_xlnm.Print_Area" localSheetId="0">'ORIGEN Y APLICACIO NOVIEBR 2015'!$A$1:$E$64</definedName>
  </definedNames>
  <calcPr calcId="162912"/>
</workbook>
</file>

<file path=xl/calcChain.xml><?xml version="1.0" encoding="utf-8"?>
<calcChain xmlns="http://schemas.openxmlformats.org/spreadsheetml/2006/main">
  <c r="B32" i="113" l="1"/>
  <c r="B22" i="113"/>
  <c r="B20" i="113"/>
  <c r="B43" i="113"/>
  <c r="C43" i="113"/>
  <c r="D43" i="113"/>
  <c r="B21" i="113"/>
  <c r="B14" i="113"/>
  <c r="B13" i="113"/>
  <c r="B12" i="113"/>
  <c r="C12" i="113"/>
  <c r="D12" i="113"/>
  <c r="C14" i="113"/>
  <c r="D14" i="113"/>
  <c r="D15" i="113"/>
  <c r="C20" i="113"/>
  <c r="D20" i="113"/>
  <c r="C21" i="113"/>
  <c r="D21" i="113"/>
  <c r="C22" i="113"/>
  <c r="D22" i="113"/>
  <c r="D23" i="113"/>
  <c r="D24" i="113"/>
  <c r="D25" i="113"/>
  <c r="D10" i="113"/>
  <c r="C32" i="113"/>
  <c r="C19" i="113"/>
  <c r="C13" i="113"/>
  <c r="C11" i="113"/>
  <c r="C10" i="113"/>
  <c r="B11" i="113"/>
  <c r="B19" i="113"/>
  <c r="B10" i="113"/>
  <c r="B31" i="113"/>
  <c r="E13" i="113"/>
  <c r="E18" i="113"/>
  <c r="E32" i="113"/>
  <c r="E44" i="113"/>
  <c r="E10" i="113"/>
  <c r="C31" i="113"/>
  <c r="C42" i="113"/>
  <c r="C30" i="113"/>
  <c r="B42" i="113"/>
  <c r="B30" i="113"/>
</calcChain>
</file>

<file path=xl/sharedStrings.xml><?xml version="1.0" encoding="utf-8"?>
<sst xmlns="http://schemas.openxmlformats.org/spreadsheetml/2006/main" count="59" uniqueCount="58">
  <si>
    <t>SECRETARIA DE FINANZAS</t>
  </si>
  <si>
    <t>DIRECCION GENERAL DE INSTITUCIONES DESCENTRALIZADAS</t>
  </si>
  <si>
    <t>ESTADO DE ORIGEN Y APLICACIÓN DE FONDOS</t>
  </si>
  <si>
    <t>EJERCICIO FISCAL         NOVIEMBRE DE  2015</t>
  </si>
  <si>
    <t>UNIVERSIDAD NACIONAL AUTÓNOMA DE HONDURAS</t>
  </si>
  <si>
    <t>(EXPRESADO EN LEMPIRA)</t>
  </si>
  <si>
    <t>AL FINALIZAR</t>
  </si>
  <si>
    <t>AL INICIAR</t>
  </si>
  <si>
    <t>VARIACIONES</t>
  </si>
  <si>
    <t>DESCRIPCION</t>
  </si>
  <si>
    <t>EL EJERCICIO</t>
  </si>
  <si>
    <t>APLICACIÓN</t>
  </si>
  <si>
    <t>ORIGEN</t>
  </si>
  <si>
    <t>ACTIVO</t>
  </si>
  <si>
    <t>ACTIVO CIRCULANTE</t>
  </si>
  <si>
    <t xml:space="preserve">Caja  y Bancos   </t>
  </si>
  <si>
    <t xml:space="preserve">Deudores                                        </t>
  </si>
  <si>
    <t xml:space="preserve">Inventarios                                                      </t>
  </si>
  <si>
    <t xml:space="preserve">Otros Activos Circulantes                           </t>
  </si>
  <si>
    <t>ACTIVO NO CIRCULANTE</t>
  </si>
  <si>
    <t>Inversión Financiera</t>
  </si>
  <si>
    <t>Inversiones en Titulos y Valores</t>
  </si>
  <si>
    <t>ACTIVO FIJO NETO</t>
  </si>
  <si>
    <t xml:space="preserve">Equipos y Otras Propiedades                                       </t>
  </si>
  <si>
    <t xml:space="preserve">Edificios y Urbanizaciones Y Terrenos                 </t>
  </si>
  <si>
    <t xml:space="preserve">Bibliotecas                                                                         </t>
  </si>
  <si>
    <t xml:space="preserve">Obras en Proceso                                              </t>
  </si>
  <si>
    <t xml:space="preserve">Semovientes                                                       </t>
  </si>
  <si>
    <t>Activo Intangible Bruto</t>
  </si>
  <si>
    <t>Amortización Acumulada</t>
  </si>
  <si>
    <r>
      <t>Otros Activos no Circulantes</t>
    </r>
    <r>
      <rPr>
        <b/>
        <sz val="11"/>
        <rFont val="Arial"/>
        <family val="2"/>
      </rPr>
      <t xml:space="preserve"> (anticipos a c / p)</t>
    </r>
  </si>
  <si>
    <t>Otros Activos por Clasificar</t>
  </si>
  <si>
    <t>PASIVO</t>
  </si>
  <si>
    <t>PASIVO CIRCULANTE</t>
  </si>
  <si>
    <t xml:space="preserve">Cuentas y Efectos a Pagar                                        </t>
  </si>
  <si>
    <t>Préstamos a Corto Plazo</t>
  </si>
  <si>
    <t>Préstamos Mediano y Largo Plazo (P.C.)</t>
  </si>
  <si>
    <t>Otros Pasivos Circulantes</t>
  </si>
  <si>
    <t>PASIVO A MEDIANO Y LARGO PLAZO</t>
  </si>
  <si>
    <t>Préstamos Mediano y Largo Plazo</t>
  </si>
  <si>
    <t>PASIVO DIFERIDO</t>
  </si>
  <si>
    <t>Deuda Interna</t>
  </si>
  <si>
    <t>Deuda Externa</t>
  </si>
  <si>
    <t>Reserva para Préstaciones Sociales</t>
  </si>
  <si>
    <t>PATRIMONIO</t>
  </si>
  <si>
    <t xml:space="preserve">Cuenta de Resultado                             </t>
  </si>
  <si>
    <t xml:space="preserve">Capital Social                                                                   </t>
  </si>
  <si>
    <t>Transferencias de Capital del Sector P.</t>
  </si>
  <si>
    <t>RESERVAS</t>
  </si>
  <si>
    <t>Legales y Estatutos</t>
  </si>
  <si>
    <t>Revaluación de Activos</t>
  </si>
  <si>
    <t>Otras Reservas</t>
  </si>
  <si>
    <t>Superávit /no distribuido o déficit acumulado</t>
  </si>
  <si>
    <t>Resultados acumulados de Ejercicios Anteriores</t>
  </si>
  <si>
    <t>Resultado del Ejercicio</t>
  </si>
  <si>
    <t>Tegucigalpa, M.D.C., 30 de Noviembre de 2015</t>
  </si>
  <si>
    <t>LIC. RAUL FORTIN ESTRADA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</si>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</sst>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_-* #,##0.00\ _€_-;\-* #,##0.00\ _€_-;_-* &quot;-&quot;??\ _€_-;_-@_-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b/>
      <u val="double"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43" fontId="0" fillId="0" borderId="0" xfId="0" applyNumberFormat="1"/>
    <xf numFmtId="165" fontId="0" fillId="0" borderId="0" xfId="0" applyNumberFormat="1"/>
    <xf numFmtId="166" fontId="0" fillId="0" borderId="0" xfId="0" applyNumberFormat="1"/>
    <xf numFmtId="165" fontId="0" fillId="0" borderId="0" xfId="1" applyFont="1"/>
    <xf numFmtId="16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6" xfId="0" applyFill="1" applyBorder="1"/>
    <xf numFmtId="165" fontId="1" fillId="2" borderId="7" xfId="1" applyFill="1" applyBorder="1"/>
    <xf numFmtId="0" fontId="3" fillId="2" borderId="6" xfId="0" applyFont="1" applyFill="1" applyBorder="1" applyAlignment="1">
      <alignment horizontal="center"/>
    </xf>
    <xf numFmtId="0" fontId="0" fillId="0" borderId="8" xfId="0" applyBorder="1"/>
    <xf numFmtId="0" fontId="4" fillId="0" borderId="9" xfId="0" applyFont="1" applyBorder="1"/>
    <xf numFmtId="0" fontId="8" fillId="0" borderId="10" xfId="0" applyFont="1" applyBorder="1"/>
    <xf numFmtId="0" fontId="7" fillId="0" borderId="10" xfId="0" applyFont="1" applyBorder="1"/>
    <xf numFmtId="0" fontId="4" fillId="0" borderId="10" xfId="0" applyFont="1" applyBorder="1" applyAlignment="1">
      <alignment horizontal="left" indent="1"/>
    </xf>
    <xf numFmtId="0" fontId="4" fillId="0" borderId="10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left" indent="1"/>
    </xf>
    <xf numFmtId="165" fontId="1" fillId="2" borderId="12" xfId="1" applyFill="1" applyBorder="1"/>
    <xf numFmtId="166" fontId="4" fillId="0" borderId="13" xfId="0" applyNumberFormat="1" applyFont="1" applyBorder="1"/>
    <xf numFmtId="43" fontId="3" fillId="0" borderId="14" xfId="1" applyNumberFormat="1" applyFont="1" applyBorder="1"/>
    <xf numFmtId="43" fontId="3" fillId="0" borderId="14" xfId="0" applyNumberFormat="1" applyFont="1" applyBorder="1"/>
    <xf numFmtId="165" fontId="4" fillId="0" borderId="14" xfId="1" applyFont="1" applyBorder="1"/>
    <xf numFmtId="165" fontId="3" fillId="0" borderId="14" xfId="1" applyFont="1" applyBorder="1"/>
    <xf numFmtId="43" fontId="4" fillId="0" borderId="14" xfId="0" applyNumberFormat="1" applyFont="1" applyBorder="1"/>
    <xf numFmtId="165" fontId="4" fillId="0" borderId="15" xfId="1" applyFont="1" applyBorder="1"/>
    <xf numFmtId="165" fontId="4" fillId="0" borderId="4" xfId="1" applyFont="1" applyBorder="1"/>
    <xf numFmtId="166" fontId="4" fillId="0" borderId="16" xfId="0" applyNumberFormat="1" applyFont="1" applyBorder="1"/>
    <xf numFmtId="43" fontId="3" fillId="0" borderId="17" xfId="1" applyNumberFormat="1" applyFont="1" applyBorder="1"/>
    <xf numFmtId="165" fontId="4" fillId="0" borderId="17" xfId="1" applyFont="1" applyBorder="1"/>
    <xf numFmtId="43" fontId="4" fillId="0" borderId="17" xfId="0" applyNumberFormat="1" applyFont="1" applyBorder="1"/>
    <xf numFmtId="165" fontId="4" fillId="0" borderId="18" xfId="1" applyFont="1" applyBorder="1"/>
    <xf numFmtId="0" fontId="4" fillId="0" borderId="13" xfId="0" applyFont="1" applyBorder="1"/>
    <xf numFmtId="0" fontId="4" fillId="0" borderId="14" xfId="0" applyFont="1" applyBorder="1"/>
    <xf numFmtId="165" fontId="4" fillId="0" borderId="14" xfId="0" applyNumberFormat="1" applyFont="1" applyBorder="1"/>
    <xf numFmtId="43" fontId="4" fillId="0" borderId="0" xfId="0" applyNumberFormat="1" applyFont="1"/>
    <xf numFmtId="165" fontId="2" fillId="0" borderId="0" xfId="1" applyFont="1"/>
    <xf numFmtId="164" fontId="2" fillId="0" borderId="0" xfId="0" applyNumberFormat="1" applyFont="1"/>
    <xf numFmtId="165" fontId="2" fillId="0" borderId="0" xfId="0" applyNumberFormat="1" applyFont="1"/>
    <xf numFmtId="165" fontId="4" fillId="0" borderId="19" xfId="0" applyNumberFormat="1" applyFont="1" applyBorder="1"/>
    <xf numFmtId="164" fontId="4" fillId="0" borderId="0" xfId="0" applyNumberFormat="1" applyFont="1"/>
    <xf numFmtId="165" fontId="2" fillId="0" borderId="0" xfId="1" applyFont="1" applyBorder="1"/>
    <xf numFmtId="165" fontId="0" fillId="0" borderId="0" xfId="0" applyNumberFormat="1" applyBorder="1"/>
    <xf numFmtId="165" fontId="10" fillId="0" borderId="0" xfId="1" applyFont="1" applyBorder="1"/>
    <xf numFmtId="165" fontId="10" fillId="0" borderId="0" xfId="0" applyNumberFormat="1" applyFont="1"/>
    <xf numFmtId="43" fontId="2" fillId="0" borderId="0" xfId="0" applyNumberFormat="1" applyFont="1"/>
    <xf numFmtId="0" fontId="4" fillId="0" borderId="0" xfId="0" applyFont="1" applyBorder="1" applyAlignment="1">
      <alignment horizontal="left" indent="1"/>
    </xf>
    <xf numFmtId="43" fontId="0" fillId="0" borderId="14" xfId="0" applyNumberFormat="1" applyBorder="1"/>
    <xf numFmtId="0" fontId="4" fillId="0" borderId="0" xfId="0" applyFont="1" applyFill="1" applyBorder="1" applyAlignment="1"/>
    <xf numFmtId="4" fontId="4" fillId="0" borderId="14" xfId="1" applyNumberFormat="1" applyFont="1" applyBorder="1"/>
    <xf numFmtId="4" fontId="3" fillId="0" borderId="14" xfId="1" applyNumberFormat="1" applyFont="1" applyBorder="1"/>
    <xf numFmtId="4" fontId="3" fillId="0" borderId="17" xfId="1" applyNumberFormat="1" applyFont="1" applyBorder="1"/>
    <xf numFmtId="4" fontId="4" fillId="0" borderId="17" xfId="1" applyNumberFormat="1" applyFont="1" applyBorder="1"/>
    <xf numFmtId="0" fontId="3" fillId="2" borderId="2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67"/>
  <sheetViews>
    <sheetView tabSelected="1" topLeftCell="A10" zoomScaleNormal="100" workbookViewId="0">
      <selection activeCell="B18" sqref="B18"/>
    </sheetView>
  </sheetViews>
  <sheetFormatPr baseColWidth="10" defaultColWidth="9.140625" defaultRowHeight="12.75" x14ac:dyDescent="0.2"/>
  <cols>
    <col min="1" max="1" width="48.85546875" customWidth="1"/>
    <col min="2" max="3" width="18.5703125" bestFit="1" customWidth="1"/>
    <col min="4" max="5" width="15.5703125" bestFit="1" customWidth="1"/>
    <col min="6" max="6" width="29.7109375" customWidth="1"/>
    <col min="7" max="7" width="9.28515625" bestFit="1" customWidth="1"/>
    <col min="8" max="8" width="23.28515625" customWidth="1"/>
    <col min="9" max="9" width="15.5703125" customWidth="1"/>
    <col min="10" max="10" width="11.42578125" customWidth="1"/>
    <col min="11" max="11" width="9" customWidth="1"/>
    <col min="12" max="256" width="11.42578125" customWidth="1"/>
  </cols>
  <sheetData>
    <row r="1" spans="1:9" ht="20.25" x14ac:dyDescent="0.3">
      <c r="A1" s="63" t="s">
        <v>0</v>
      </c>
      <c r="B1" s="63"/>
      <c r="C1" s="63"/>
      <c r="D1" s="63"/>
      <c r="E1" s="63"/>
    </row>
    <row r="2" spans="1:9" ht="18" x14ac:dyDescent="0.25">
      <c r="A2" s="64" t="s">
        <v>1</v>
      </c>
      <c r="B2" s="64"/>
      <c r="C2" s="64"/>
      <c r="D2" s="64"/>
      <c r="E2" s="64"/>
    </row>
    <row r="3" spans="1:9" ht="18" x14ac:dyDescent="0.25">
      <c r="A3" s="64" t="s">
        <v>2</v>
      </c>
      <c r="B3" s="64"/>
      <c r="C3" s="64"/>
      <c r="D3" s="64"/>
      <c r="E3" s="64"/>
    </row>
    <row r="4" spans="1:9" ht="18" x14ac:dyDescent="0.25">
      <c r="A4" s="64" t="s">
        <v>3</v>
      </c>
      <c r="B4" s="64"/>
      <c r="C4" s="64"/>
      <c r="D4" s="64"/>
      <c r="E4" s="64"/>
    </row>
    <row r="5" spans="1:9" ht="20.25" x14ac:dyDescent="0.3">
      <c r="A5" s="63" t="s">
        <v>4</v>
      </c>
      <c r="B5" s="63"/>
      <c r="C5" s="63"/>
      <c r="D5" s="63"/>
      <c r="E5" s="63"/>
    </row>
    <row r="6" spans="1:9" ht="15" customHeight="1" thickBot="1" x14ac:dyDescent="0.25">
      <c r="A6" s="62" t="s">
        <v>5</v>
      </c>
      <c r="B6" s="62"/>
      <c r="C6" s="62"/>
      <c r="D6" s="62"/>
      <c r="E6" s="62"/>
      <c r="F6" s="42"/>
      <c r="G6" s="1"/>
    </row>
    <row r="7" spans="1:9" ht="15.75" thickBot="1" x14ac:dyDescent="0.3">
      <c r="A7" s="8"/>
      <c r="B7" s="10" t="s">
        <v>6</v>
      </c>
      <c r="C7" s="9" t="s">
        <v>7</v>
      </c>
      <c r="D7" s="60" t="s">
        <v>8</v>
      </c>
      <c r="E7" s="61"/>
      <c r="F7" s="6"/>
      <c r="G7" s="43"/>
    </row>
    <row r="8" spans="1:9" ht="15.75" thickBot="1" x14ac:dyDescent="0.3">
      <c r="A8" s="13" t="s">
        <v>9</v>
      </c>
      <c r="B8" s="11" t="s">
        <v>10</v>
      </c>
      <c r="C8" s="12" t="s">
        <v>10</v>
      </c>
      <c r="D8" s="13" t="s">
        <v>11</v>
      </c>
      <c r="E8" s="16" t="s">
        <v>12</v>
      </c>
      <c r="F8" s="6"/>
      <c r="G8" s="43"/>
      <c r="H8" s="6"/>
      <c r="I8" s="4"/>
    </row>
    <row r="9" spans="1:9" ht="14.25" x14ac:dyDescent="0.2">
      <c r="A9" s="18"/>
      <c r="B9" s="26"/>
      <c r="C9" s="34"/>
      <c r="D9" s="39"/>
      <c r="E9" s="26"/>
      <c r="F9" s="48"/>
      <c r="G9" s="48"/>
      <c r="H9" s="4"/>
      <c r="I9" s="4"/>
    </row>
    <row r="10" spans="1:9" ht="18" x14ac:dyDescent="0.25">
      <c r="A10" s="19" t="s">
        <v>13</v>
      </c>
      <c r="B10" s="27">
        <f>+B11+B19</f>
        <v>4216748266.4000006</v>
      </c>
      <c r="C10" s="35">
        <f>+C11+C19</f>
        <v>4161710568.7399998</v>
      </c>
      <c r="D10" s="30">
        <f>SUM(D12:D51)</f>
        <v>79087416.659999788</v>
      </c>
      <c r="E10" s="30">
        <f>SUM(E12:E51)</f>
        <v>79087416.660000265</v>
      </c>
      <c r="F10" s="43"/>
      <c r="G10" s="43"/>
      <c r="H10" s="2"/>
    </row>
    <row r="11" spans="1:9" ht="15" x14ac:dyDescent="0.25">
      <c r="A11" s="20" t="s">
        <v>14</v>
      </c>
      <c r="B11" s="28">
        <f>SUM(B12:B15)+B18</f>
        <v>1185379733.74</v>
      </c>
      <c r="C11" s="28">
        <f>SUM(C12:C15)+C18</f>
        <v>1163764294.0199997</v>
      </c>
      <c r="D11" s="40"/>
      <c r="E11" s="40"/>
      <c r="F11" s="43"/>
      <c r="G11" s="44"/>
      <c r="H11" s="5"/>
    </row>
    <row r="12" spans="1:9" ht="15" x14ac:dyDescent="0.2">
      <c r="A12" s="21" t="s">
        <v>15</v>
      </c>
      <c r="B12" s="56">
        <f>72164714.22+426215430.54+510518451.03</f>
        <v>1008898595.79</v>
      </c>
      <c r="C12" s="56">
        <f>70382323.79+404163403.02+510518451.03</f>
        <v>985064177.83999991</v>
      </c>
      <c r="D12" s="29">
        <f>+B12-C12</f>
        <v>23834417.950000048</v>
      </c>
      <c r="E12" s="29">
        <v>0</v>
      </c>
      <c r="F12" s="43"/>
      <c r="G12" s="44"/>
      <c r="H12" s="50"/>
    </row>
    <row r="13" spans="1:9" ht="15" x14ac:dyDescent="0.2">
      <c r="A13" s="21" t="s">
        <v>16</v>
      </c>
      <c r="B13" s="56">
        <f>76475115.37+43541258.76+15351161.19-4090940.19</f>
        <v>131276595.13</v>
      </c>
      <c r="C13" s="56">
        <f>74612434.43+43182285.12+20043141.45-4090940.19</f>
        <v>133746920.81</v>
      </c>
      <c r="D13" s="29">
        <v>0</v>
      </c>
      <c r="E13" s="29">
        <f>+C13-B13</f>
        <v>2470325.6800000072</v>
      </c>
      <c r="F13" s="53"/>
      <c r="G13" s="44"/>
      <c r="H13" s="51"/>
    </row>
    <row r="14" spans="1:9" ht="14.25" x14ac:dyDescent="0.2">
      <c r="A14" s="21" t="s">
        <v>17</v>
      </c>
      <c r="B14" s="56">
        <f>44000771.25-14314.43</f>
        <v>43986456.82</v>
      </c>
      <c r="C14" s="56">
        <f>43749423.8-14314.43</f>
        <v>43735109.369999997</v>
      </c>
      <c r="D14" s="29">
        <f>+B14-C14</f>
        <v>251347.45000000298</v>
      </c>
      <c r="E14" s="29">
        <v>0</v>
      </c>
      <c r="F14" s="53"/>
      <c r="G14" s="48"/>
      <c r="H14" s="43"/>
      <c r="I14" s="6"/>
    </row>
    <row r="15" spans="1:9" ht="14.25" x14ac:dyDescent="0.2">
      <c r="A15" s="21" t="s">
        <v>18</v>
      </c>
      <c r="B15" s="56">
        <v>296086</v>
      </c>
      <c r="C15" s="56">
        <v>296086</v>
      </c>
      <c r="D15" s="29">
        <f>+B15-C15</f>
        <v>0</v>
      </c>
      <c r="E15" s="29">
        <v>0</v>
      </c>
      <c r="F15" s="53"/>
      <c r="G15" s="43"/>
      <c r="H15" s="43"/>
    </row>
    <row r="16" spans="1:9" ht="15" x14ac:dyDescent="0.25">
      <c r="A16" s="20" t="s">
        <v>19</v>
      </c>
      <c r="B16" s="56"/>
      <c r="C16" s="56"/>
      <c r="D16" s="29"/>
      <c r="E16" s="29"/>
      <c r="F16" s="43"/>
      <c r="G16" s="44"/>
      <c r="H16" s="5"/>
    </row>
    <row r="17" spans="1:9" ht="14.25" x14ac:dyDescent="0.2">
      <c r="A17" s="21" t="s">
        <v>20</v>
      </c>
      <c r="B17" s="56"/>
      <c r="C17" s="56"/>
      <c r="D17" s="29"/>
      <c r="E17" s="29"/>
      <c r="F17" s="43"/>
      <c r="G17" s="44"/>
      <c r="H17" s="1"/>
    </row>
    <row r="18" spans="1:9" ht="14.25" x14ac:dyDescent="0.2">
      <c r="A18" s="21" t="s">
        <v>21</v>
      </c>
      <c r="B18" s="56">
        <v>922000</v>
      </c>
      <c r="C18" s="56">
        <v>922000</v>
      </c>
      <c r="D18" s="29">
        <v>0</v>
      </c>
      <c r="E18" s="29">
        <f>+C18-B18</f>
        <v>0</v>
      </c>
      <c r="F18" s="53"/>
      <c r="G18" s="44"/>
      <c r="H18" s="45"/>
    </row>
    <row r="19" spans="1:9" ht="15" x14ac:dyDescent="0.25">
      <c r="A19" s="20" t="s">
        <v>22</v>
      </c>
      <c r="B19" s="57">
        <f>SUM(B20:B25)</f>
        <v>3031368532.6600003</v>
      </c>
      <c r="C19" s="58">
        <f>SUM(C20:C25)</f>
        <v>2997946274.7199998</v>
      </c>
      <c r="D19" s="29"/>
      <c r="E19" s="29"/>
      <c r="F19" s="53"/>
      <c r="G19" s="48"/>
      <c r="H19" s="4"/>
    </row>
    <row r="20" spans="1:9" ht="14.25" x14ac:dyDescent="0.2">
      <c r="A20" s="21" t="s">
        <v>23</v>
      </c>
      <c r="B20" s="56">
        <f>671668731.95+22666012.94-1054937.89-95431.01-4824042.56</f>
        <v>688360333.43000019</v>
      </c>
      <c r="C20" s="56">
        <f>670699774.98+22295116.22-1054437.89-95431.01-4469546.56</f>
        <v>687375475.74000013</v>
      </c>
      <c r="D20" s="29">
        <f t="shared" ref="D20:D25" si="0">+B20-C20</f>
        <v>984857.69000005722</v>
      </c>
      <c r="E20" s="54">
        <v>0</v>
      </c>
      <c r="F20" s="53"/>
      <c r="G20" s="43"/>
      <c r="H20" s="45"/>
    </row>
    <row r="21" spans="1:9" ht="14.25" x14ac:dyDescent="0.2">
      <c r="A21" s="21" t="s">
        <v>24</v>
      </c>
      <c r="B21" s="56">
        <f>10509523.37+310281199.59+16843376</f>
        <v>337634098.95999998</v>
      </c>
      <c r="C21" s="56">
        <f>10509523.37+310281199.59+16843376</f>
        <v>337634098.95999998</v>
      </c>
      <c r="D21" s="29">
        <f t="shared" si="0"/>
        <v>0</v>
      </c>
      <c r="E21" s="29">
        <v>0</v>
      </c>
      <c r="F21" s="53"/>
      <c r="G21" s="44"/>
      <c r="H21" s="44"/>
    </row>
    <row r="22" spans="1:9" ht="14.25" x14ac:dyDescent="0.2">
      <c r="A22" s="21" t="s">
        <v>25</v>
      </c>
      <c r="B22" s="56">
        <f>42101723.88+4824042.56</f>
        <v>46925766.440000005</v>
      </c>
      <c r="C22" s="56">
        <f>42051373.88+4469546.56</f>
        <v>46520920.440000005</v>
      </c>
      <c r="D22" s="29">
        <f>+B22-C22</f>
        <v>404846</v>
      </c>
      <c r="E22" s="29">
        <v>0</v>
      </c>
      <c r="F22" s="53"/>
      <c r="G22" s="44"/>
      <c r="H22" s="52"/>
    </row>
    <row r="23" spans="1:9" ht="14.25" x14ac:dyDescent="0.2">
      <c r="A23" s="21" t="s">
        <v>26</v>
      </c>
      <c r="B23" s="56">
        <v>1955609746.8199999</v>
      </c>
      <c r="C23" s="56">
        <v>1923968372.0599999</v>
      </c>
      <c r="D23" s="29">
        <f t="shared" si="0"/>
        <v>31641374.75999999</v>
      </c>
      <c r="E23" s="29">
        <v>0</v>
      </c>
      <c r="F23" s="53"/>
      <c r="G23" s="44"/>
      <c r="H23" s="45"/>
    </row>
    <row r="24" spans="1:9" ht="14.25" x14ac:dyDescent="0.2">
      <c r="A24" s="21" t="s">
        <v>27</v>
      </c>
      <c r="B24" s="56">
        <v>616811.88</v>
      </c>
      <c r="C24" s="56">
        <v>616811.88</v>
      </c>
      <c r="D24" s="29">
        <f t="shared" si="0"/>
        <v>0</v>
      </c>
      <c r="E24" s="29">
        <v>0</v>
      </c>
      <c r="F24" s="53"/>
      <c r="G24" s="44"/>
      <c r="H24" s="52"/>
    </row>
    <row r="25" spans="1:9" ht="14.25" x14ac:dyDescent="0.2">
      <c r="A25" s="21" t="s">
        <v>28</v>
      </c>
      <c r="B25" s="56">
        <v>2221775.13</v>
      </c>
      <c r="C25" s="56">
        <v>1830595.64</v>
      </c>
      <c r="D25" s="29">
        <f t="shared" si="0"/>
        <v>391179.49</v>
      </c>
      <c r="E25" s="29">
        <v>0</v>
      </c>
      <c r="F25" s="53"/>
      <c r="G25" s="43"/>
      <c r="H25" s="44"/>
      <c r="I25" s="6"/>
    </row>
    <row r="26" spans="1:9" ht="14.25" x14ac:dyDescent="0.2">
      <c r="A26" s="21" t="s">
        <v>29</v>
      </c>
      <c r="B26" s="56"/>
      <c r="C26" s="56"/>
      <c r="D26" s="29"/>
      <c r="E26" s="29"/>
      <c r="F26" s="48"/>
      <c r="G26" s="45"/>
      <c r="H26" s="5"/>
    </row>
    <row r="27" spans="1:9" ht="15" x14ac:dyDescent="0.25">
      <c r="A27" s="21" t="s">
        <v>30</v>
      </c>
      <c r="B27" s="56"/>
      <c r="C27" s="56"/>
      <c r="D27" s="29"/>
      <c r="E27" s="29"/>
      <c r="F27" s="48"/>
      <c r="G27" s="44"/>
      <c r="H27" s="1"/>
      <c r="I27" s="6"/>
    </row>
    <row r="28" spans="1:9" ht="14.25" x14ac:dyDescent="0.2">
      <c r="A28" s="21" t="s">
        <v>31</v>
      </c>
      <c r="B28" s="56"/>
      <c r="C28" s="56"/>
      <c r="D28" s="29"/>
      <c r="E28" s="29"/>
      <c r="F28" s="48"/>
      <c r="G28" s="44"/>
      <c r="H28" s="1"/>
    </row>
    <row r="29" spans="1:9" ht="14.25" x14ac:dyDescent="0.2">
      <c r="A29" s="22"/>
      <c r="B29" s="56"/>
      <c r="C29" s="56"/>
      <c r="D29" s="29"/>
      <c r="E29" s="29"/>
      <c r="F29" s="48"/>
      <c r="G29" s="44"/>
    </row>
    <row r="30" spans="1:9" ht="18" x14ac:dyDescent="0.25">
      <c r="A30" s="19" t="s">
        <v>32</v>
      </c>
      <c r="B30" s="57">
        <f>+B32+B42</f>
        <v>4216748266.4000001</v>
      </c>
      <c r="C30" s="58">
        <f>+C32+C42</f>
        <v>4161710568.7399998</v>
      </c>
      <c r="D30" s="40"/>
      <c r="E30" s="29"/>
      <c r="F30" s="48"/>
      <c r="G30" s="5"/>
    </row>
    <row r="31" spans="1:9" ht="15" x14ac:dyDescent="0.25">
      <c r="A31" s="20" t="s">
        <v>33</v>
      </c>
      <c r="B31" s="57">
        <f>+B32</f>
        <v>559009381.73000002</v>
      </c>
      <c r="C31" s="58">
        <f>+C32</f>
        <v>516425369.77999997</v>
      </c>
      <c r="D31" s="29"/>
      <c r="E31" s="29"/>
      <c r="F31" s="48"/>
      <c r="G31" s="44"/>
    </row>
    <row r="32" spans="1:9" ht="14.25" x14ac:dyDescent="0.2">
      <c r="A32" s="21" t="s">
        <v>34</v>
      </c>
      <c r="B32" s="56">
        <f>64205559.66+139506330.8+339448244.05+9835.57+30741+13208670.65+2600000</f>
        <v>559009381.73000002</v>
      </c>
      <c r="C32" s="56">
        <f>64205559.66+105722891.91+330874055.88+9835.57+30741+12982285.76+2600000</f>
        <v>516425369.77999997</v>
      </c>
      <c r="D32" s="41">
        <v>0</v>
      </c>
      <c r="E32" s="29">
        <f>+B32-C32</f>
        <v>42584011.950000048</v>
      </c>
      <c r="F32" s="53"/>
      <c r="G32" s="6"/>
      <c r="H32" s="6"/>
    </row>
    <row r="33" spans="1:9" ht="15" x14ac:dyDescent="0.25">
      <c r="A33" s="21" t="s">
        <v>35</v>
      </c>
      <c r="B33" s="57"/>
      <c r="C33" s="59"/>
      <c r="D33" s="29"/>
      <c r="E33" s="29"/>
      <c r="F33" s="43"/>
      <c r="G33" s="6"/>
      <c r="H33" s="4"/>
    </row>
    <row r="34" spans="1:9" ht="14.25" x14ac:dyDescent="0.2">
      <c r="A34" s="21" t="s">
        <v>36</v>
      </c>
      <c r="B34" s="56"/>
      <c r="C34" s="59"/>
      <c r="D34" s="29">
        <v>0</v>
      </c>
      <c r="E34" s="29"/>
      <c r="F34" s="43"/>
      <c r="G34" s="6"/>
      <c r="H34" s="4"/>
    </row>
    <row r="35" spans="1:9" ht="14.25" x14ac:dyDescent="0.2">
      <c r="A35" s="21" t="s">
        <v>37</v>
      </c>
      <c r="B35" s="56"/>
      <c r="C35" s="59"/>
      <c r="D35" s="29"/>
      <c r="E35" s="29"/>
      <c r="F35" s="43"/>
      <c r="G35" s="6"/>
      <c r="H35" s="2"/>
    </row>
    <row r="36" spans="1:9" ht="15" x14ac:dyDescent="0.25">
      <c r="A36" s="20" t="s">
        <v>38</v>
      </c>
      <c r="B36" s="56"/>
      <c r="C36" s="59"/>
      <c r="D36" s="41"/>
      <c r="E36" s="29"/>
      <c r="F36" s="43"/>
      <c r="G36" s="6"/>
      <c r="H36" s="2"/>
    </row>
    <row r="37" spans="1:9" ht="14.25" x14ac:dyDescent="0.2">
      <c r="A37" s="21" t="s">
        <v>39</v>
      </c>
      <c r="B37" s="56"/>
      <c r="C37" s="59"/>
      <c r="D37" s="41"/>
      <c r="E37" s="29"/>
      <c r="F37" s="43"/>
      <c r="G37" s="6"/>
      <c r="H37" s="43"/>
    </row>
    <row r="38" spans="1:9" ht="15" x14ac:dyDescent="0.25">
      <c r="A38" s="20" t="s">
        <v>40</v>
      </c>
      <c r="B38" s="56"/>
      <c r="C38" s="59"/>
      <c r="D38" s="29"/>
      <c r="E38" s="29"/>
      <c r="F38" s="43"/>
      <c r="G38" s="6"/>
      <c r="H38" s="2"/>
    </row>
    <row r="39" spans="1:9" ht="14.25" x14ac:dyDescent="0.2">
      <c r="A39" s="21" t="s">
        <v>41</v>
      </c>
      <c r="B39" s="56"/>
      <c r="C39" s="59"/>
      <c r="D39" s="29"/>
      <c r="E39" s="29"/>
      <c r="F39" s="43"/>
      <c r="G39" s="6"/>
      <c r="H39" s="2"/>
    </row>
    <row r="40" spans="1:9" ht="14.25" x14ac:dyDescent="0.2">
      <c r="A40" s="21" t="s">
        <v>42</v>
      </c>
      <c r="B40" s="56"/>
      <c r="C40" s="59"/>
      <c r="D40" s="29"/>
      <c r="E40" s="29"/>
      <c r="F40" s="43"/>
    </row>
    <row r="41" spans="1:9" ht="14.25" x14ac:dyDescent="0.2">
      <c r="A41" s="21" t="s">
        <v>43</v>
      </c>
      <c r="B41" s="56"/>
      <c r="C41" s="59"/>
      <c r="D41" s="29"/>
      <c r="E41" s="29"/>
      <c r="F41" s="43"/>
    </row>
    <row r="42" spans="1:9" ht="15" x14ac:dyDescent="0.25">
      <c r="A42" s="20" t="s">
        <v>44</v>
      </c>
      <c r="B42" s="57">
        <f>+B43+B44</f>
        <v>3657738884.6700001</v>
      </c>
      <c r="C42" s="58">
        <f>+C43+C44</f>
        <v>3645285198.9599996</v>
      </c>
      <c r="D42" s="29"/>
      <c r="E42" s="41"/>
      <c r="F42" s="43"/>
      <c r="G42" s="47"/>
    </row>
    <row r="43" spans="1:9" ht="14.25" x14ac:dyDescent="0.2">
      <c r="A43" s="21" t="s">
        <v>45</v>
      </c>
      <c r="B43" s="56">
        <f>14346311.81+156401982.07+12615420.45+27840232.77+28397014.18+24821550.77+8410196.79+21817091.22+4283958.79+3121515359.85-1460642.49-1138369078.48-16419915.29-15089585.05-2110373.12-1886811.84-2227931.64-603606.42-938553.02-2393969.89-2097384623.16+390359042.12</f>
        <v>531923070.41999996</v>
      </c>
      <c r="C43" s="56">
        <f>13713145.38+153006905.79+11330912.95+25734133.51+24746250.99+24438217.44+7473105.13+18167293.43+4256239+2856960359.85-1296830.41-1036334869.88-12541682.23-14287505.97-1757911.99-1573417.95-2167327.63-531232.62-800509.48-1978508.53-1902467577.9+389413274.86</f>
        <v>553502463.73999965</v>
      </c>
      <c r="D43" s="29">
        <f>+C43-B43</f>
        <v>21579393.319999695</v>
      </c>
      <c r="E43" s="41">
        <v>0</v>
      </c>
      <c r="F43" s="53"/>
      <c r="G43" s="43"/>
      <c r="H43" s="6"/>
    </row>
    <row r="44" spans="1:9" ht="14.25" x14ac:dyDescent="0.2">
      <c r="A44" s="21" t="s">
        <v>46</v>
      </c>
      <c r="B44" s="56">
        <v>3125815814.25</v>
      </c>
      <c r="C44" s="56">
        <v>3091782735.2199998</v>
      </c>
      <c r="D44" s="33">
        <v>0</v>
      </c>
      <c r="E44" s="46">
        <f>+B44-C44</f>
        <v>34033079.03000021</v>
      </c>
      <c r="F44" s="53"/>
      <c r="G44" s="43"/>
      <c r="H44" s="6"/>
    </row>
    <row r="45" spans="1:9" ht="14.25" x14ac:dyDescent="0.2">
      <c r="A45" s="21" t="s">
        <v>47</v>
      </c>
      <c r="B45" s="56"/>
      <c r="C45" s="59"/>
      <c r="D45" s="29"/>
      <c r="E45" s="29"/>
      <c r="F45" s="43"/>
      <c r="G45" s="6"/>
    </row>
    <row r="46" spans="1:9" ht="15" x14ac:dyDescent="0.25">
      <c r="A46" s="23" t="s">
        <v>48</v>
      </c>
      <c r="B46" s="29"/>
      <c r="C46" s="36"/>
      <c r="D46" s="29"/>
      <c r="E46" s="29"/>
      <c r="F46" s="43"/>
      <c r="I46" s="4"/>
    </row>
    <row r="47" spans="1:9" ht="14.25" x14ac:dyDescent="0.2">
      <c r="A47" s="21" t="s">
        <v>49</v>
      </c>
      <c r="B47" s="29"/>
      <c r="C47" s="36"/>
      <c r="D47" s="29"/>
      <c r="E47" s="29"/>
      <c r="F47" s="43"/>
      <c r="I47" s="4"/>
    </row>
    <row r="48" spans="1:9" ht="14.25" x14ac:dyDescent="0.2">
      <c r="A48" s="21" t="s">
        <v>50</v>
      </c>
      <c r="B48" s="29"/>
      <c r="C48" s="36"/>
      <c r="D48" s="29"/>
      <c r="E48" s="29"/>
      <c r="F48" s="43"/>
      <c r="I48" s="43"/>
    </row>
    <row r="49" spans="1:10" ht="14.25" x14ac:dyDescent="0.2">
      <c r="A49" s="21" t="s">
        <v>51</v>
      </c>
      <c r="B49" s="29"/>
      <c r="C49" s="36"/>
      <c r="D49" s="29"/>
      <c r="E49" s="29"/>
      <c r="F49" s="43"/>
      <c r="I49" s="4"/>
    </row>
    <row r="50" spans="1:10" ht="14.25" x14ac:dyDescent="0.2">
      <c r="A50" s="21" t="s">
        <v>52</v>
      </c>
      <c r="B50" s="31"/>
      <c r="C50" s="37"/>
      <c r="D50" s="29"/>
      <c r="E50" s="29"/>
      <c r="F50" s="43"/>
      <c r="I50" s="49"/>
    </row>
    <row r="51" spans="1:10" ht="14.25" x14ac:dyDescent="0.2">
      <c r="A51" s="21" t="s">
        <v>53</v>
      </c>
      <c r="B51" s="29"/>
      <c r="C51" s="36"/>
      <c r="D51" s="29"/>
      <c r="E51" s="29"/>
      <c r="F51" s="43"/>
    </row>
    <row r="52" spans="1:10" ht="15" thickBot="1" x14ac:dyDescent="0.25">
      <c r="A52" s="24" t="s">
        <v>54</v>
      </c>
      <c r="B52" s="32"/>
      <c r="C52" s="38"/>
      <c r="D52" s="32"/>
      <c r="E52" s="32"/>
      <c r="F52" s="43"/>
      <c r="I52" s="4"/>
    </row>
    <row r="53" spans="1:10" ht="18" customHeight="1" thickBot="1" x14ac:dyDescent="0.25">
      <c r="A53" s="14"/>
      <c r="B53" s="25"/>
      <c r="C53" s="25"/>
      <c r="D53" s="15"/>
      <c r="E53" s="15"/>
      <c r="F53" s="43"/>
      <c r="I53" s="4"/>
    </row>
    <row r="54" spans="1:10" x14ac:dyDescent="0.2">
      <c r="F54" s="43"/>
      <c r="I54" s="43"/>
    </row>
    <row r="55" spans="1:10" ht="14.25" x14ac:dyDescent="0.2">
      <c r="A55" s="55" t="s">
        <v>55</v>
      </c>
      <c r="F55" s="43"/>
      <c r="I55" s="43"/>
    </row>
    <row r="56" spans="1:10" x14ac:dyDescent="0.2">
      <c r="B56" s="3"/>
      <c r="D56" s="5"/>
      <c r="E56" s="5"/>
      <c r="F56" s="43"/>
      <c r="G56" s="6"/>
      <c r="I56" s="4"/>
      <c r="J56" s="6"/>
    </row>
    <row r="57" spans="1:10" x14ac:dyDescent="0.2">
      <c r="B57" s="3"/>
      <c r="C57" s="1"/>
      <c r="D57" s="5"/>
      <c r="E57" s="5"/>
      <c r="F57" s="43"/>
      <c r="G57" s="1"/>
      <c r="I57" s="49"/>
    </row>
    <row r="58" spans="1:10" x14ac:dyDescent="0.2">
      <c r="B58" s="3"/>
      <c r="D58" s="5"/>
      <c r="E58" s="5"/>
      <c r="F58" s="43"/>
      <c r="G58" s="43"/>
      <c r="I58" s="4"/>
    </row>
    <row r="59" spans="1:10" x14ac:dyDescent="0.2">
      <c r="B59" s="3"/>
      <c r="D59" s="5"/>
      <c r="E59" s="5"/>
      <c r="F59" s="43"/>
      <c r="G59" s="43"/>
      <c r="I59" s="49"/>
    </row>
    <row r="60" spans="1:10" x14ac:dyDescent="0.2">
      <c r="B60" s="1"/>
      <c r="F60" s="43"/>
      <c r="G60" s="6"/>
    </row>
    <row r="61" spans="1:10" ht="13.5" thickBot="1" x14ac:dyDescent="0.25">
      <c r="A61" s="17"/>
      <c r="B61" s="1"/>
      <c r="C61" s="6"/>
    </row>
    <row r="62" spans="1:10" ht="15" x14ac:dyDescent="0.25">
      <c r="A62" s="7" t="s">
        <v>56</v>
      </c>
    </row>
    <row r="63" spans="1:10" ht="15" x14ac:dyDescent="0.25">
      <c r="A63" s="7" t="s">
        <v>57</v>
      </c>
      <c r="B63" s="4"/>
    </row>
    <row r="64" spans="1:10" x14ac:dyDescent="0.2">
      <c r="B64" s="1"/>
    </row>
    <row r="67" spans="3:3" x14ac:dyDescent="0.2">
      <c r="C67" s="2"/>
    </row>
  </sheetData>
  <mergeCells count="7">
    <mergeCell ref="D7:E7"/>
    <mergeCell ref="A6:E6"/>
    <mergeCell ref="A1:E1"/>
    <mergeCell ref="A2:E2"/>
    <mergeCell ref="A3:E3"/>
    <mergeCell ref="A4:E4"/>
    <mergeCell ref="A5:E5"/>
  </mergeCells>
  <pageMargins left="1.0236220472440944" right="0.62992125984251968" top="0.94488188976377963" bottom="0.59055118110236227" header="0.39370078740157483" footer="0"/>
  <pageSetup scale="72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ORIGEN Y APLICACIO NOVIEBR 2015</vt:lpstr>
      <vt:lpstr>'ORIGEN Y APLICACIO NOVIEBR 2015'!Área_de_impresión</vt:lpstr>
    </vt:vector>
  </TitlesOfParts>
  <Manager/>
  <Company>winterc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winterc</dc:creator>
  <cp:keywords/>
  <dc:description/>
  <cp:lastModifiedBy>Bevo</cp:lastModifiedBy>
  <cp:revision/>
  <dcterms:created xsi:type="dcterms:W3CDTF">1998-08-05T14:59:05Z</dcterms:created>
  <dcterms:modified xsi:type="dcterms:W3CDTF">2016-01-11T04:09:26Z</dcterms:modified>
  <cp:category/>
  <cp:contentStatus/>
</cp:coreProperties>
</file>